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85" windowWidth="14805" windowHeight="7530"/>
  </bookViews>
  <sheets>
    <sheet name="1 кв 2025" sheetId="1" r:id="rId1"/>
  </sheets>
  <calcPr calcId="145621"/>
</workbook>
</file>

<file path=xl/calcChain.xml><?xml version="1.0" encoding="utf-8"?>
<calcChain xmlns="http://schemas.openxmlformats.org/spreadsheetml/2006/main">
  <c r="E81" i="1" l="1"/>
  <c r="D90" i="1"/>
  <c r="D80" i="1"/>
  <c r="C80" i="1"/>
  <c r="E65" i="1"/>
  <c r="E61" i="1"/>
  <c r="D27" i="1" l="1"/>
  <c r="C27" i="1"/>
  <c r="C26" i="1" s="1"/>
  <c r="E11" i="1"/>
  <c r="C9" i="1"/>
  <c r="D7" i="1"/>
  <c r="E66" i="1" l="1"/>
  <c r="E59" i="1"/>
  <c r="E58" i="1"/>
  <c r="E43" i="1" l="1"/>
  <c r="D39" i="1"/>
  <c r="C39" i="1"/>
  <c r="E54" i="1" l="1"/>
  <c r="E83" i="1"/>
  <c r="E84" i="1"/>
  <c r="E85" i="1"/>
  <c r="D53" i="1" l="1"/>
  <c r="C53" i="1"/>
  <c r="C55" i="1"/>
  <c r="E53" i="1" l="1"/>
  <c r="E70" i="1"/>
  <c r="E69" i="1"/>
  <c r="E57" i="1"/>
  <c r="E56" i="1"/>
  <c r="D55" i="1"/>
  <c r="E55" i="1" l="1"/>
  <c r="E34" i="1"/>
  <c r="D89" i="1" l="1"/>
  <c r="D86" i="1"/>
  <c r="E82" i="1"/>
  <c r="C75" i="1"/>
  <c r="E79" i="1"/>
  <c r="E78" i="1"/>
  <c r="E73" i="1"/>
  <c r="E71" i="1"/>
  <c r="E68" i="1"/>
  <c r="E67" i="1"/>
  <c r="E62" i="1"/>
  <c r="C52" i="1" l="1"/>
  <c r="C51" i="1" s="1"/>
  <c r="E80" i="1"/>
  <c r="E30" i="1"/>
  <c r="E60" i="1" l="1"/>
  <c r="E77" i="1"/>
  <c r="E76" i="1"/>
  <c r="D75" i="1"/>
  <c r="D52" i="1" s="1"/>
  <c r="E74" i="1"/>
  <c r="E72" i="1"/>
  <c r="E64" i="1"/>
  <c r="E63" i="1"/>
  <c r="E75" i="1" l="1"/>
  <c r="D51" i="1" l="1"/>
  <c r="E51" i="1" s="1"/>
  <c r="D26" i="1"/>
  <c r="E33" i="1" l="1"/>
  <c r="C47" i="1" l="1"/>
  <c r="E37" i="1"/>
  <c r="D44" i="1" l="1"/>
  <c r="D35" i="1"/>
  <c r="D21" i="1"/>
  <c r="D17" i="1"/>
  <c r="D12" i="1"/>
  <c r="D9" i="1"/>
  <c r="D25" i="1" l="1"/>
  <c r="D50" i="1"/>
  <c r="D6" i="1" l="1"/>
  <c r="E32" i="1" l="1"/>
  <c r="D96" i="1" l="1"/>
  <c r="D101" i="1" s="1"/>
  <c r="C17" i="1" l="1"/>
  <c r="C7" i="1"/>
  <c r="E23" i="1" l="1"/>
  <c r="E26" i="1" l="1"/>
  <c r="E42" i="1"/>
  <c r="E36" i="1"/>
  <c r="E31" i="1"/>
  <c r="E29" i="1"/>
  <c r="E28" i="1"/>
  <c r="E22" i="1"/>
  <c r="E19" i="1"/>
  <c r="E18" i="1"/>
  <c r="E16" i="1"/>
  <c r="E15" i="1"/>
  <c r="E8" i="1"/>
  <c r="C44" i="1"/>
  <c r="C35" i="1"/>
  <c r="C21" i="1"/>
  <c r="C12" i="1"/>
  <c r="C25" i="1" l="1"/>
  <c r="C50" i="1"/>
  <c r="C6" i="1" l="1"/>
  <c r="C96" i="1" s="1"/>
  <c r="E35" i="1" l="1"/>
  <c r="E21" i="1"/>
  <c r="E20" i="1"/>
  <c r="E7" i="1" l="1"/>
  <c r="E40" i="1"/>
  <c r="E39" i="1"/>
  <c r="E46" i="1"/>
  <c r="E27" i="1"/>
  <c r="E13" i="1"/>
  <c r="E9" i="1"/>
  <c r="E10" i="1"/>
  <c r="E17" i="1"/>
  <c r="E12" i="1" l="1"/>
  <c r="E25" i="1"/>
  <c r="E50" i="1"/>
  <c r="E6" i="1" l="1"/>
  <c r="E52" i="1" l="1"/>
  <c r="C101" i="1" l="1"/>
  <c r="E96" i="1" l="1"/>
</calcChain>
</file>

<file path=xl/sharedStrings.xml><?xml version="1.0" encoding="utf-8"?>
<sst xmlns="http://schemas.openxmlformats.org/spreadsheetml/2006/main" count="214" uniqueCount="201">
  <si>
    <t>Код бюджетной классификации Российской Федерации</t>
  </si>
  <si>
    <t>Наименование доходов</t>
  </si>
  <si>
    <t xml:space="preserve"> НАЛОГОВЫЕ И НЕНАЛОГОВЫЕ ДОХОДЫ</t>
  </si>
  <si>
    <t>1. Налоги на прибыль, доходы:</t>
  </si>
  <si>
    <t>2. Налоги на товары (работы, услуги), реализуемые на территории Российской Федерации:</t>
  </si>
  <si>
    <t>3. Налоги на совокупный доход:</t>
  </si>
  <si>
    <t xml:space="preserve"> - единый  налог на вмененный доход для отдельных видов деятельности                     </t>
  </si>
  <si>
    <t xml:space="preserve"> - единый сельскохозяйственный  налог          </t>
  </si>
  <si>
    <t xml:space="preserve"> - налог, взимаемый  в связи с применением  патентной  системы налогообложения, зачисляемый в бюджеты городских округов</t>
  </si>
  <si>
    <t>4. Налоги на имущество:</t>
  </si>
  <si>
    <t>5. Налоги, сборы и регулярные платежи  за пользование природными ресурсами:</t>
  </si>
  <si>
    <t xml:space="preserve">6. Государственная  пошлина :   </t>
  </si>
  <si>
    <t xml:space="preserve">                    Итого налоговые доходы:</t>
  </si>
  <si>
    <t xml:space="preserve">    *доходы, получаемые в виде арендной  платы за земельные участки, государственная собственность на которые не 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</si>
  <si>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   *доходы,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 автономных учреждений)  </t>
  </si>
  <si>
    <t>1 13 00000 00 0000 000</t>
  </si>
  <si>
    <t>1 13 01994 04 0000 130</t>
  </si>
  <si>
    <t xml:space="preserve"> - прочие доходы от оказания платных услуг (работ) получателями средств бюджетов городских округов</t>
  </si>
  <si>
    <t xml:space="preserve"> - платежи, взимаемые органами местного самоуправления (организациями) городских  округов за выполнение определенных  функций</t>
  </si>
  <si>
    <t xml:space="preserve"> - прочие неналоговые доходы бюджетов городских округов</t>
  </si>
  <si>
    <t xml:space="preserve">                             Итого  неналоговые  доходы: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</si>
  <si>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</si>
  <si>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</si>
  <si>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</si>
  <si>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</si>
  <si>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7. Задолженность и перерасчеты по отменненым налогам и сборам</t>
  </si>
  <si>
    <t>8. Доходы от использования  имущества, находящегося в государственной и муниципальной  собственности:</t>
  </si>
  <si>
    <t>9. Платежи при пользовании природными ресурсами:</t>
  </si>
  <si>
    <t>10. Доходы от оказания платных услуг (работ) и компенсации затрат государства:</t>
  </si>
  <si>
    <t>11. Доходы от продажи материальных  и нематериальных активов:</t>
  </si>
  <si>
    <t>12. Административные платежи и сборы:</t>
  </si>
  <si>
    <t xml:space="preserve">    *доходы от сдачи в аренду имущества, составляющего казну городских округов (за исключением земельных участков)</t>
  </si>
  <si>
    <t xml:space="preserve"> - налог, взимаемый в связи с применением упрощенной системы налогообложения</t>
  </si>
  <si>
    <t>-</t>
  </si>
  <si>
    <t>тыс.руб.</t>
  </si>
  <si>
    <t>%
 отклонения (гр.4 от гр.3)</t>
  </si>
  <si>
    <t xml:space="preserve">  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</si>
  <si>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</si>
  <si>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</si>
  <si>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2 18 00000 00 0000 000</t>
  </si>
  <si>
    <t>- доходы бюджетов городских округов от возврата бюджетными учреждениями остатков субсидий прошлых лет</t>
  </si>
  <si>
    <t>2 19 00000 00 0000 000</t>
  </si>
  <si>
    <t>Всего доходы</t>
  </si>
  <si>
    <t>1 11 07014 04 1000 120</t>
  </si>
  <si>
    <t>1 00 00000 00 0000 000</t>
  </si>
  <si>
    <t>1 01 00000 00 0000 000</t>
  </si>
  <si>
    <t>1 01 02000 01 0000 110</t>
  </si>
  <si>
    <t>1 03 00000 00 0000 000</t>
  </si>
  <si>
    <t>1 03 02000 01 0000 110</t>
  </si>
  <si>
    <t>1 05 00000 00 0000 000</t>
  </si>
  <si>
    <t>1 05 01000 00 0000 110</t>
  </si>
  <si>
    <t>1 05 02000 02 0000 110</t>
  </si>
  <si>
    <t>1 05 03000 01 0000 110</t>
  </si>
  <si>
    <t>1 05 04010 02 0000 110</t>
  </si>
  <si>
    <t>1 06 00000 00 0000 000</t>
  </si>
  <si>
    <t>1 06 01020 04 0000 110</t>
  </si>
  <si>
    <t>1 06 02000 02 0000 110</t>
  </si>
  <si>
    <t>1 06 06000 00 0000 110</t>
  </si>
  <si>
    <t>1 07 00000 00 0000 000</t>
  </si>
  <si>
    <t>1 07 01020 01 0000 110</t>
  </si>
  <si>
    <t>1 08 00000 00 0000 000</t>
  </si>
  <si>
    <t>1 09 04010 02 0000 110</t>
  </si>
  <si>
    <t>1 11 00000 00 0000 000</t>
  </si>
  <si>
    <t>1 11 05000 00 0000 120</t>
  </si>
  <si>
    <t>1 11 05012 04 0000 120</t>
  </si>
  <si>
    <t>1 11 05024 04 0000 120</t>
  </si>
  <si>
    <t>1 11 05074 04 0000 120</t>
  </si>
  <si>
    <t>1 12 00000 00 0000 000</t>
  </si>
  <si>
    <t>1 12 01000 01 0000 120</t>
  </si>
  <si>
    <t>1 14 00000 00 0000 000</t>
  </si>
  <si>
    <t>1 14 02040 04 0000 410</t>
  </si>
  <si>
    <t>1 14 06012 04 0000 430</t>
  </si>
  <si>
    <t>1 15 00000 00 0000 000</t>
  </si>
  <si>
    <t>1 15 02040 04 0000 140</t>
  </si>
  <si>
    <t>1 16 00000 00 0000 000</t>
  </si>
  <si>
    <t>1 17 00000 00 0000 000</t>
  </si>
  <si>
    <t>1 17 05040 04 0000 180</t>
  </si>
  <si>
    <t xml:space="preserve">  Субсидии бюджетам бюджетной системы Российской Федерации (межбюджетные субсидии)</t>
  </si>
  <si>
    <t xml:space="preserve">  Субвенции бюджетам бюджетной системы Российской Федерации</t>
  </si>
  <si>
    <t>1 17 01040 04 0100 180</t>
  </si>
  <si>
    <t xml:space="preserve"> - невыясненные поступления</t>
  </si>
  <si>
    <t xml:space="preserve"> - налог на доходы физических лиц</t>
  </si>
  <si>
    <t xml:space="preserve"> - акцизы по подакцизным товарам (продукции), производимым на территории Российской Федерации, всего,  в т.ч.:</t>
  </si>
  <si>
    <t xml:space="preserve"> - налог на имущество организаций        </t>
  </si>
  <si>
    <t xml:space="preserve"> - земельный  налог</t>
  </si>
  <si>
    <t xml:space="preserve"> - налог на добычу общераспраспространенных полезных  ископаемых</t>
  </si>
  <si>
    <t xml:space="preserve"> -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  </t>
  </si>
  <si>
    <t xml:space="preserve"> -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</si>
  <si>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 - доходы от реализации  имущества, находящегося  в собственности городских округов ( 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</si>
  <si>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 xml:space="preserve"> - налог на имущество физических лиц, взимаемый по ставкам,  применяемым к объектам налогообложения, расположенным в границах городских округов</t>
  </si>
  <si>
    <t xml:space="preserve"> -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</si>
  <si>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Иные межбюджетные трансферты</t>
  </si>
  <si>
    <t xml:space="preserve">Уточненный  бюджет </t>
  </si>
  <si>
    <t>111 09044 04 0000 140</t>
  </si>
  <si>
    <t xml:space="preserve"> - прочие поступления  от использования имущества, находящегося в собственности городских округов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  </t>
  </si>
  <si>
    <r>
      <t xml:space="preserve"> </t>
    </r>
    <r>
      <rPr>
        <sz val="10"/>
        <rFont val="Times New Roman"/>
        <family val="1"/>
        <charset val="204"/>
      </rPr>
      <t>- плата за негативное воздействие на окружающую среду</t>
    </r>
  </si>
  <si>
    <t>12. Штрафы, санкции, возмещение  ущерба:</t>
  </si>
  <si>
    <t>13. Прочие неналоговые доходы:</t>
  </si>
  <si>
    <t>Поступление средств  носит заявитльный характер, расходы запланированы на 2-4 кварталы</t>
  </si>
  <si>
    <t xml:space="preserve"> 1 11 05034 04 0200 120</t>
  </si>
  <si>
    <t xml:space="preserve">    *доходы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</si>
  <si>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- субсидии бюджетам городских округов на реализацию программ формирования современной городской среды</t>
  </si>
  <si>
    <t>- прочие субсидии бюджетам городских округов</t>
  </si>
  <si>
    <t>- субвенции бюджетам городских округов на выполнение передаваемых полномочий субъектов Российской Федерации</t>
  </si>
  <si>
    <t>- 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</si>
  <si>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2 02 4539304 0000 150</t>
  </si>
  <si>
    <t>- прочие межбюджетные трансферты, передаваемые бюджетам городских округов</t>
  </si>
  <si>
    <t>- 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</si>
  <si>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2 02 10000 04 0000 151</t>
  </si>
  <si>
    <t>Дотации бюджетам бюджетной системы Российской Федерации</t>
  </si>
  <si>
    <t>- дотации бюджетам городских округов на поддержку мер по обеспечению сбалансированности бюджетов</t>
  </si>
  <si>
    <t>- субсидии бюджетам городских округов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</si>
  <si>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- cубвенции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</si>
  <si>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- cубвенции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</si>
  <si>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- 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</si>
  <si>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111 09080 04 0000 140</t>
  </si>
  <si>
    <t xml:space="preserve"> - 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</si>
  <si>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 xml:space="preserve"> - доходы от реализации вымороченного имущества, обращенного в собственность городских округов</t>
  </si>
  <si>
    <t>1 14 03040 04 0000 410</t>
  </si>
  <si>
    <t>контроль</t>
  </si>
  <si>
    <t>2 02 20000 04 0000 150</t>
  </si>
  <si>
    <t>2 02 25113 04 0000 150</t>
  </si>
  <si>
    <t xml:space="preserve"> - 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</si>
  <si>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2 02 25467 04 0000 150</t>
  </si>
  <si>
    <t>2 02 25304 04 0000 150</t>
  </si>
  <si>
    <t>2 02 25497 04 0000 150</t>
  </si>
  <si>
    <t>2 02 25519 04 0000 150</t>
  </si>
  <si>
    <t xml:space="preserve"> - субсидии бюджетам городских округов на поддержку отрасли культуры</t>
  </si>
  <si>
    <t xml:space="preserve"> - субсидии бюджетам городских округов на реализацию мероприятий по обеспечению жильем молодых семей</t>
  </si>
  <si>
    <t xml:space="preserve"> 2 02 25555 04 0000 150</t>
  </si>
  <si>
    <t>2 0225750 04 0000 150</t>
  </si>
  <si>
    <t xml:space="preserve"> - субсидии бюджетам городских округов на реализацию мероприятий по модернизации школьных систем образования</t>
  </si>
  <si>
    <t>2 02 29999 04 0000 150</t>
  </si>
  <si>
    <t xml:space="preserve"> 2 02 30024 04 0000 150</t>
  </si>
  <si>
    <t>2 02 30027 04 0000 150</t>
  </si>
  <si>
    <t>2 02 30029 04 0000 150</t>
  </si>
  <si>
    <t>2 02 35082 04 0000 150</t>
  </si>
  <si>
    <t xml:space="preserve"> 2 02 30000 04 0000 150</t>
  </si>
  <si>
    <t>2 02 4000 00 0000 150</t>
  </si>
  <si>
    <t>2 02 45303 04 0000 150</t>
  </si>
  <si>
    <t>2 02 49999 04 0000 150</t>
  </si>
  <si>
    <t xml:space="preserve"> 2 18 04010 04 0000 150</t>
  </si>
  <si>
    <t xml:space="preserve"> - доходы бюджетов городских округов от возврата иными организациями остатков субсидий прошлых лет</t>
  </si>
  <si>
    <t>2 18 04030 04 0000 150</t>
  </si>
  <si>
    <t>2 19 00000 04 0000 150</t>
  </si>
  <si>
    <t>2 19 60010 04 0000 150</t>
  </si>
  <si>
    <t>2 19 25304 04 0000 150</t>
  </si>
  <si>
    <t xml:space="preserve"> -  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</si>
  <si>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>2 19 45303 04 0000 150</t>
  </si>
  <si>
    <t>Поступление средств  носит заявительный характер, расходы запланированы на 2-4 кварталы</t>
  </si>
  <si>
    <t>Фактическое поступление</t>
  </si>
  <si>
    <t>Пояснение фактического не поступления к уточненному бюджету (менее 20%)</t>
  </si>
  <si>
    <t>Оплата задолженности в меньшем объеме, чем запланировано</t>
  </si>
  <si>
    <t>Поступление средств  носит заявительный характер</t>
  </si>
  <si>
    <t>2 02 15002 04 0000 150</t>
  </si>
  <si>
    <t xml:space="preserve"> 2 02 20077 04 0000 150</t>
  </si>
  <si>
    <t xml:space="preserve">  - субсидии бюджетам городских округов на софинансирование капитальных вложений в объекты муниципальной собственности</t>
  </si>
  <si>
    <t xml:space="preserve"> - субсидии бюджетам городских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</si>
  <si>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2 02 25098 04 0000 150</t>
  </si>
  <si>
    <t xml:space="preserve"> - 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</si>
  <si>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2 02 25179 04 0000 150</t>
  </si>
  <si>
    <t xml:space="preserve">  - субсидии бюджетам городских округов на развитие сети учреждений культурно-досугового типа</t>
  </si>
  <si>
    <t xml:space="preserve"> 2 02 25513 04 0000 150</t>
  </si>
  <si>
    <t>2 02 25514 04 0000 150</t>
  </si>
  <si>
    <t xml:space="preserve"> - субсидии бюджетам городских округов на реализацию мероприятий субъектов Российской Федерации в сфере реабилитации и абилитации инвалидов</t>
  </si>
  <si>
    <t xml:space="preserve"> - 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</si>
  <si>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-  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</si>
  <si>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2 02 45424 04 0000 150</t>
  </si>
  <si>
    <t>1 14 0204042 04 1000 440</t>
  </si>
  <si>
    <t xml:space="preserve"> - доходы от реализации имущества, находящихся в оперативном управлении учреждения</t>
  </si>
  <si>
    <t>Снижение добычи полезных ископаемых</t>
  </si>
  <si>
    <t>За счет переходящих платежей на следующий месяц</t>
  </si>
  <si>
    <t xml:space="preserve"> -  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из бюджетов городских округов</t>
  </si>
  <si>
    <t xml:space="preserve"> -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</si>
  <si>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2 02 20299 04 0000 150</t>
  </si>
  <si>
    <t xml:space="preserve">  -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</si>
  <si>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2 02 20302 04 0000 150</t>
  </si>
  <si>
    <t xml:space="preserve"> -  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</si>
  <si>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2 02 25299 04 0000 150</t>
  </si>
  <si>
    <t xml:space="preserve"> - 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</si>
  <si>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2 02 25424 04 0000 150</t>
  </si>
  <si>
    <t>Возврат остатков не планировался</t>
  </si>
  <si>
    <t>Сведения об исполнении бюджета муниципального образования "Город Майкоп" за 1 квартал 2025 года по доходам в разрезе видов доходов по сравнению с запланированными значениями на соответствующий период</t>
  </si>
  <si>
    <t>1 03 03000 01 0000 110</t>
  </si>
  <si>
    <t>туристический налог</t>
  </si>
  <si>
    <t xml:space="preserve">Не наступил срок уплаты налога </t>
  </si>
  <si>
    <t>Основная часть плановых назначений приходится на другие периоды</t>
  </si>
  <si>
    <t>Уменьшение количества обращений на предоставление юридически значимых действий</t>
  </si>
  <si>
    <t>Отсутствие сроков уплаты (до 31.12.2025 года)</t>
  </si>
  <si>
    <t>Оплата производится поквартально</t>
  </si>
  <si>
    <t>2 02 25154 04 0000 150</t>
  </si>
  <si>
    <t>2 02 25315 04 0000 150</t>
  </si>
  <si>
    <t>- субсидии бюджетам на осуществление капитального ремонта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</si>
  <si>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2 02 45050 04 0000 150</t>
  </si>
  <si>
    <t>- 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</si>
  <si>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2 19 25179 04 0000 150</t>
  </si>
  <si>
    <t>- возврат остатков субсидий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городских округов</t>
  </si>
  <si>
    <t>2 19 45050 04 0000 150</t>
  </si>
  <si>
    <t>- возврат остатков иных межбюджетных трансфертов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 из бюджетов городских округов</t>
  </si>
  <si>
    <t>- субсидии бюджетам городских округов на реализацию мероприятий по модернизации коммунальной инфраструктуры</t>
  </si>
  <si>
    <t xml:space="preserve"> - 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</si>
</sst>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2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Arial Cy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4" fillId="0" borderId="2">
      <alignment horizontal="left" wrapText="1" indent="2"/>
    </xf>
    <xf numFmtId="49" fontId="4" fillId="0" borderId="3">
      <alignment horizontal="center"/>
    </xf>
    <xf numFmtId="4" fontId="4" fillId="0" borderId="3">
      <alignment horizontal="right"/>
    </xf>
    <xf numFmtId="4" fontId="5" fillId="0" borderId="3">
      <alignment horizontal="right"/>
    </xf>
    <xf numFmtId="0" fontId="8" fillId="0" borderId="0"/>
    <xf numFmtId="49" fontId="4" fillId="0" borderId="3">
      <alignment horizontal="center"/>
    </xf>
    <xf numFmtId="0" fontId="4" fillId="0" borderId="2">
      <alignment horizontal="left" wrapText="1" indent="2"/>
    </xf>
    <xf numFmtId="4" fontId="4" fillId="0" borderId="3">
      <alignment horizontal="right" shrinkToFit="1"/>
    </xf>
  </cellStyleXfs>
  <cellXfs count="67">
    <xf numFmtId="0" fontId="0" fillId="0" borderId="0" xfId="0"/>
    <xf numFmtId="0" fontId="3" fillId="0" borderId="1" xfId="0" applyFont="1" applyFill="1" applyBorder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top"/>
    </xf>
    <xf numFmtId="164" fontId="2" fillId="0" borderId="0" xfId="0" applyNumberFormat="1" applyFont="1" applyFill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vertical="top"/>
    </xf>
    <xf numFmtId="164" fontId="10" fillId="0" borderId="1" xfId="0" applyNumberFormat="1" applyFont="1" applyFill="1" applyBorder="1" applyAlignment="1">
      <alignment horizontal="right" vertical="top"/>
    </xf>
    <xf numFmtId="164" fontId="3" fillId="0" borderId="1" xfId="0" applyNumberFormat="1" applyFont="1" applyFill="1" applyBorder="1" applyAlignment="1">
      <alignment horizontal="right" vertical="top"/>
    </xf>
    <xf numFmtId="164" fontId="1" fillId="0" borderId="1" xfId="0" applyNumberFormat="1" applyFont="1" applyFill="1" applyBorder="1" applyAlignment="1">
      <alignment horizontal="right" vertical="top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/>
    </xf>
    <xf numFmtId="0" fontId="9" fillId="0" borderId="0" xfId="0" applyFont="1" applyFill="1" applyAlignment="1">
      <alignment horizontal="center" vertical="top"/>
    </xf>
    <xf numFmtId="0" fontId="3" fillId="0" borderId="0" xfId="0" applyFont="1" applyFill="1" applyAlignment="1">
      <alignment vertical="top"/>
    </xf>
    <xf numFmtId="0" fontId="10" fillId="0" borderId="0" xfId="0" applyFont="1" applyFill="1" applyAlignment="1">
      <alignment vertical="top"/>
    </xf>
    <xf numFmtId="164" fontId="9" fillId="0" borderId="0" xfId="0" applyNumberFormat="1" applyFont="1" applyFill="1" applyAlignment="1">
      <alignment vertical="top"/>
    </xf>
    <xf numFmtId="0" fontId="9" fillId="0" borderId="0" xfId="0" applyFont="1" applyFill="1" applyAlignment="1">
      <alignment horizontal="right" vertical="top"/>
    </xf>
    <xf numFmtId="2" fontId="9" fillId="0" borderId="0" xfId="0" applyNumberFormat="1" applyFont="1" applyFill="1" applyAlignment="1">
      <alignment vertical="top"/>
    </xf>
    <xf numFmtId="0" fontId="3" fillId="0" borderId="6" xfId="5" applyNumberFormat="1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right" vertical="top" wrapText="1"/>
    </xf>
    <xf numFmtId="49" fontId="1" fillId="0" borderId="4" xfId="2" applyNumberFormat="1" applyFont="1" applyFill="1" applyBorder="1" applyAlignment="1" applyProtection="1">
      <alignment horizontal="center" vertical="top"/>
    </xf>
    <xf numFmtId="49" fontId="3" fillId="0" borderId="1" xfId="1" applyNumberFormat="1" applyFont="1" applyFill="1" applyBorder="1" applyAlignment="1" applyProtection="1">
      <alignment vertical="top" wrapText="1"/>
    </xf>
    <xf numFmtId="164" fontId="3" fillId="0" borderId="1" xfId="4" applyNumberFormat="1" applyFont="1" applyFill="1" applyBorder="1" applyAlignment="1" applyProtection="1">
      <alignment horizontal="right" vertical="top"/>
    </xf>
    <xf numFmtId="49" fontId="1" fillId="0" borderId="7" xfId="6" applyNumberFormat="1" applyFont="1" applyFill="1" applyBorder="1" applyAlignment="1" applyProtection="1">
      <alignment horizontal="center" vertical="top"/>
    </xf>
    <xf numFmtId="0" fontId="1" fillId="0" borderId="1" xfId="7" applyNumberFormat="1" applyFont="1" applyFill="1" applyBorder="1" applyAlignment="1" applyProtection="1">
      <alignment vertical="top" wrapText="1"/>
    </xf>
    <xf numFmtId="164" fontId="1" fillId="0" borderId="1" xfId="8" applyNumberFormat="1" applyFont="1" applyFill="1" applyBorder="1" applyAlignment="1" applyProtection="1">
      <alignment horizontal="right" vertical="top" shrinkToFit="1"/>
    </xf>
    <xf numFmtId="49" fontId="3" fillId="0" borderId="7" xfId="6" applyNumberFormat="1" applyFont="1" applyFill="1" applyBorder="1" applyAlignment="1" applyProtection="1">
      <alignment horizontal="center" vertical="top"/>
    </xf>
    <xf numFmtId="0" fontId="3" fillId="0" borderId="1" xfId="7" applyNumberFormat="1" applyFont="1" applyFill="1" applyBorder="1" applyAlignment="1" applyProtection="1">
      <alignment vertical="top" wrapText="1"/>
    </xf>
    <xf numFmtId="164" fontId="3" fillId="0" borderId="1" xfId="8" applyNumberFormat="1" applyFont="1" applyFill="1" applyBorder="1" applyAlignment="1" applyProtection="1">
      <alignment horizontal="right" vertical="top" shrinkToFit="1"/>
    </xf>
    <xf numFmtId="165" fontId="1" fillId="0" borderId="1" xfId="0" applyNumberFormat="1" applyFont="1" applyFill="1" applyBorder="1" applyAlignment="1">
      <alignment horizontal="right" vertical="top" wrapText="1"/>
    </xf>
    <xf numFmtId="49" fontId="1" fillId="0" borderId="8" xfId="6" applyNumberFormat="1" applyFont="1" applyFill="1" applyBorder="1" applyAlignment="1" applyProtection="1">
      <alignment horizontal="center" vertical="top"/>
    </xf>
    <xf numFmtId="49" fontId="3" fillId="0" borderId="1" xfId="6" applyNumberFormat="1" applyFont="1" applyFill="1" applyBorder="1" applyAlignment="1" applyProtection="1">
      <alignment horizontal="center" vertical="top"/>
    </xf>
    <xf numFmtId="49" fontId="1" fillId="0" borderId="1" xfId="6" applyNumberFormat="1" applyFont="1" applyFill="1" applyBorder="1" applyAlignment="1" applyProtection="1">
      <alignment horizontal="center" vertical="top"/>
    </xf>
    <xf numFmtId="49" fontId="3" fillId="0" borderId="8" xfId="6" applyNumberFormat="1" applyFont="1" applyFill="1" applyBorder="1" applyAlignment="1" applyProtection="1">
      <alignment horizontal="center" vertical="top"/>
    </xf>
    <xf numFmtId="0" fontId="3" fillId="0" borderId="6" xfId="7" applyNumberFormat="1" applyFont="1" applyFill="1" applyBorder="1" applyAlignment="1" applyProtection="1">
      <alignment vertical="top" wrapText="1"/>
    </xf>
    <xf numFmtId="164" fontId="3" fillId="0" borderId="6" xfId="8" applyNumberFormat="1" applyFont="1" applyFill="1" applyBorder="1" applyAlignment="1" applyProtection="1">
      <alignment horizontal="right" vertical="top" shrinkToFit="1"/>
    </xf>
    <xf numFmtId="165" fontId="3" fillId="0" borderId="6" xfId="0" applyNumberFormat="1" applyFont="1" applyFill="1" applyBorder="1" applyAlignment="1">
      <alignment horizontal="right" vertical="top" wrapText="1"/>
    </xf>
    <xf numFmtId="0" fontId="3" fillId="0" borderId="6" xfId="0" applyFont="1" applyFill="1" applyBorder="1" applyAlignment="1">
      <alignment vertical="top" wrapText="1"/>
    </xf>
    <xf numFmtId="49" fontId="3" fillId="0" borderId="1" xfId="2" applyNumberFormat="1" applyFont="1" applyFill="1" applyBorder="1" applyAlignment="1" applyProtection="1">
      <alignment horizontal="center" vertical="top"/>
    </xf>
    <xf numFmtId="164" fontId="11" fillId="0" borderId="1" xfId="3" applyNumberFormat="1" applyFont="1" applyFill="1" applyBorder="1" applyAlignment="1" applyProtection="1">
      <alignment horizontal="right" vertical="top"/>
    </xf>
    <xf numFmtId="49" fontId="1" fillId="0" borderId="9" xfId="6" applyNumberFormat="1" applyFont="1" applyFill="1" applyBorder="1" applyAlignment="1" applyProtection="1">
      <alignment horizontal="center" vertical="top"/>
    </xf>
    <xf numFmtId="0" fontId="1" fillId="0" borderId="10" xfId="7" applyNumberFormat="1" applyFont="1" applyFill="1" applyBorder="1" applyAlignment="1" applyProtection="1">
      <alignment vertical="top" wrapText="1"/>
    </xf>
    <xf numFmtId="164" fontId="1" fillId="0" borderId="10" xfId="8" applyNumberFormat="1" applyFont="1" applyFill="1" applyBorder="1" applyAlignment="1" applyProtection="1">
      <alignment horizontal="right" vertical="top" shrinkToFit="1"/>
    </xf>
    <xf numFmtId="165" fontId="1" fillId="0" borderId="10" xfId="0" applyNumberFormat="1" applyFont="1" applyFill="1" applyBorder="1" applyAlignment="1">
      <alignment horizontal="right" vertical="top" wrapText="1"/>
    </xf>
    <xf numFmtId="49" fontId="1" fillId="0" borderId="1" xfId="2" applyNumberFormat="1" applyFont="1" applyFill="1" applyBorder="1" applyAlignment="1" applyProtection="1">
      <alignment horizontal="center" vertical="top"/>
    </xf>
    <xf numFmtId="49" fontId="1" fillId="0" borderId="1" xfId="1" applyNumberFormat="1" applyFont="1" applyFill="1" applyBorder="1" applyAlignment="1" applyProtection="1">
      <alignment horizontal="left" vertical="center" wrapText="1"/>
    </xf>
    <xf numFmtId="49" fontId="1" fillId="0" borderId="1" xfId="2" applyNumberFormat="1" applyFont="1" applyFill="1" applyBorder="1" applyAlignment="1" applyProtection="1">
      <alignment horizontal="center" vertical="center"/>
    </xf>
    <xf numFmtId="164" fontId="1" fillId="0" borderId="1" xfId="3" applyNumberFormat="1" applyFont="1" applyFill="1" applyBorder="1" applyAlignment="1" applyProtection="1">
      <alignment horizontal="right" vertical="top"/>
    </xf>
    <xf numFmtId="164" fontId="10" fillId="0" borderId="1" xfId="0" applyNumberFormat="1" applyFont="1" applyFill="1" applyBorder="1" applyAlignment="1">
      <alignment vertical="top"/>
    </xf>
    <xf numFmtId="165" fontId="10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/>
    </xf>
    <xf numFmtId="164" fontId="1" fillId="2" borderId="1" xfId="8" applyNumberFormat="1" applyFont="1" applyFill="1" applyBorder="1" applyAlignment="1" applyProtection="1">
      <alignment horizontal="right" vertical="top" shrinkToFit="1"/>
    </xf>
    <xf numFmtId="49" fontId="1" fillId="0" borderId="1" xfId="7" applyNumberFormat="1" applyFont="1" applyFill="1" applyBorder="1" applyAlignment="1" applyProtection="1">
      <alignment vertical="top" wrapText="1"/>
    </xf>
    <xf numFmtId="49" fontId="1" fillId="0" borderId="10" xfId="7" applyNumberFormat="1" applyFont="1" applyFill="1" applyBorder="1" applyAlignment="1" applyProtection="1">
      <alignment vertical="top" wrapText="1"/>
    </xf>
    <xf numFmtId="0" fontId="1" fillId="0" borderId="1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horizontal="right" vertical="top"/>
    </xf>
    <xf numFmtId="0" fontId="10" fillId="0" borderId="5" xfId="0" applyFont="1" applyFill="1" applyBorder="1" applyAlignment="1">
      <alignment horizontal="right" vertical="top"/>
    </xf>
    <xf numFmtId="0" fontId="7" fillId="0" borderId="0" xfId="0" applyFont="1" applyFill="1" applyBorder="1" applyAlignment="1">
      <alignment horizontal="right" vertical="top"/>
    </xf>
    <xf numFmtId="0" fontId="6" fillId="0" borderId="0" xfId="0" applyFont="1" applyFill="1" applyAlignment="1">
      <alignment horizontal="center" vertical="top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</cellXfs>
  <cellStyles count="9">
    <cellStyle name="xl31" xfId="7"/>
    <cellStyle name="xl32" xfId="5"/>
    <cellStyle name="xl34" xfId="1"/>
    <cellStyle name="xl43" xfId="6"/>
    <cellStyle name="xl45" xfId="8"/>
    <cellStyle name="xl52" xfId="2"/>
    <cellStyle name="xl56" xfId="3"/>
    <cellStyle name="xl57" xfId="4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1"/>
  <sheetViews>
    <sheetView tabSelected="1" topLeftCell="A92" zoomScaleNormal="100" workbookViewId="0">
      <selection activeCell="B110" sqref="B110"/>
    </sheetView>
  </sheetViews>
  <sheetFormatPr defaultRowHeight="15" x14ac:dyDescent="0.25"/>
  <cols>
    <col min="1" max="1" width="19.85546875" style="17" customWidth="1"/>
    <col min="2" max="2" width="61" style="11" customWidth="1"/>
    <col min="3" max="3" width="13.85546875" style="11" customWidth="1"/>
    <col min="4" max="4" width="13" style="11" customWidth="1"/>
    <col min="5" max="5" width="14.28515625" style="11" customWidth="1"/>
    <col min="6" max="6" width="33.28515625" style="16" customWidth="1"/>
    <col min="7" max="16384" width="9.140625" style="11"/>
  </cols>
  <sheetData>
    <row r="1" spans="1:6" x14ac:dyDescent="0.25">
      <c r="A1" s="7"/>
      <c r="B1" s="15"/>
      <c r="C1" s="8"/>
    </row>
    <row r="2" spans="1:6" ht="59.25" customHeight="1" x14ac:dyDescent="0.25">
      <c r="A2" s="64" t="s">
        <v>182</v>
      </c>
      <c r="B2" s="64"/>
      <c r="C2" s="64"/>
      <c r="D2" s="64"/>
      <c r="E2" s="64"/>
      <c r="F2" s="64"/>
    </row>
    <row r="3" spans="1:6" ht="15.75" x14ac:dyDescent="0.25">
      <c r="A3" s="63" t="s">
        <v>34</v>
      </c>
      <c r="B3" s="63"/>
      <c r="C3" s="63"/>
      <c r="D3" s="63"/>
      <c r="E3" s="63"/>
      <c r="F3" s="63"/>
    </row>
    <row r="4" spans="1:6" ht="38.25" customHeight="1" x14ac:dyDescent="0.25">
      <c r="A4" s="9" t="s">
        <v>0</v>
      </c>
      <c r="B4" s="2" t="s">
        <v>1</v>
      </c>
      <c r="C4" s="9" t="s">
        <v>92</v>
      </c>
      <c r="D4" s="9" t="s">
        <v>150</v>
      </c>
      <c r="E4" s="9" t="s">
        <v>35</v>
      </c>
      <c r="F4" s="23" t="s">
        <v>151</v>
      </c>
    </row>
    <row r="5" spans="1:6" ht="15.75" x14ac:dyDescent="0.25">
      <c r="A5" s="10">
        <v>1</v>
      </c>
      <c r="B5" s="10">
        <v>2</v>
      </c>
      <c r="C5" s="10">
        <v>3</v>
      </c>
      <c r="D5" s="10">
        <v>4</v>
      </c>
      <c r="E5" s="10">
        <v>5</v>
      </c>
      <c r="F5" s="9">
        <v>6</v>
      </c>
    </row>
    <row r="6" spans="1:6" x14ac:dyDescent="0.25">
      <c r="A6" s="3" t="s">
        <v>44</v>
      </c>
      <c r="B6" s="1" t="s">
        <v>2</v>
      </c>
      <c r="C6" s="12">
        <f>C25+C50</f>
        <v>2907923.5</v>
      </c>
      <c r="D6" s="12">
        <f>D25+D50</f>
        <v>512408.60000000003</v>
      </c>
      <c r="E6" s="12">
        <f t="shared" ref="E6:E23" si="0">D6/C6*100</f>
        <v>17.621116924155675</v>
      </c>
      <c r="F6" s="4"/>
    </row>
    <row r="7" spans="1:6" x14ac:dyDescent="0.25">
      <c r="A7" s="3" t="s">
        <v>45</v>
      </c>
      <c r="B7" s="1" t="s">
        <v>3</v>
      </c>
      <c r="C7" s="13">
        <f>C8</f>
        <v>1305516</v>
      </c>
      <c r="D7" s="13">
        <f>D8</f>
        <v>230550.7</v>
      </c>
      <c r="E7" s="13">
        <f t="shared" si="0"/>
        <v>17.659737605667033</v>
      </c>
      <c r="F7" s="4"/>
    </row>
    <row r="8" spans="1:6" ht="30.75" customHeight="1" x14ac:dyDescent="0.25">
      <c r="A8" s="3" t="s">
        <v>46</v>
      </c>
      <c r="B8" s="4" t="s">
        <v>81</v>
      </c>
      <c r="C8" s="14">
        <v>1305516</v>
      </c>
      <c r="D8" s="14">
        <v>230550.7</v>
      </c>
      <c r="E8" s="14">
        <f t="shared" si="0"/>
        <v>17.659737605667033</v>
      </c>
      <c r="F8" s="5" t="s">
        <v>186</v>
      </c>
    </row>
    <row r="9" spans="1:6" ht="25.5" x14ac:dyDescent="0.25">
      <c r="A9" s="3" t="s">
        <v>47</v>
      </c>
      <c r="B9" s="2" t="s">
        <v>4</v>
      </c>
      <c r="C9" s="13">
        <f>C10+C11</f>
        <v>54036</v>
      </c>
      <c r="D9" s="13">
        <f>D10</f>
        <v>11986.8</v>
      </c>
      <c r="E9" s="13">
        <f t="shared" si="0"/>
        <v>22.18298911836553</v>
      </c>
      <c r="F9" s="4"/>
    </row>
    <row r="10" spans="1:6" ht="27" customHeight="1" x14ac:dyDescent="0.25">
      <c r="A10" s="3" t="s">
        <v>48</v>
      </c>
      <c r="B10" s="5" t="s">
        <v>82</v>
      </c>
      <c r="C10" s="14">
        <v>49891</v>
      </c>
      <c r="D10" s="14">
        <v>11986.8</v>
      </c>
      <c r="E10" s="14">
        <f t="shared" si="0"/>
        <v>24.025976629051328</v>
      </c>
      <c r="F10" s="4"/>
    </row>
    <row r="11" spans="1:6" ht="19.5" customHeight="1" x14ac:dyDescent="0.25">
      <c r="A11" s="3" t="s">
        <v>183</v>
      </c>
      <c r="B11" s="5" t="s">
        <v>184</v>
      </c>
      <c r="C11" s="14">
        <v>4145</v>
      </c>
      <c r="D11" s="14"/>
      <c r="E11" s="14">
        <f t="shared" si="0"/>
        <v>0</v>
      </c>
      <c r="F11" s="4" t="s">
        <v>189</v>
      </c>
    </row>
    <row r="12" spans="1:6" x14ac:dyDescent="0.25">
      <c r="A12" s="3" t="s">
        <v>49</v>
      </c>
      <c r="B12" s="1" t="s">
        <v>5</v>
      </c>
      <c r="C12" s="13">
        <f>C13+C14+C15+C16</f>
        <v>832715</v>
      </c>
      <c r="D12" s="13">
        <f>D13+D14+D15+D16</f>
        <v>132705.60000000001</v>
      </c>
      <c r="E12" s="13">
        <f t="shared" si="0"/>
        <v>15.936496880685469</v>
      </c>
      <c r="F12" s="4"/>
    </row>
    <row r="13" spans="1:6" ht="31.5" customHeight="1" x14ac:dyDescent="0.25">
      <c r="A13" s="3" t="s">
        <v>50</v>
      </c>
      <c r="B13" s="5" t="s">
        <v>32</v>
      </c>
      <c r="C13" s="14">
        <v>763376</v>
      </c>
      <c r="D13" s="14">
        <v>100832.5</v>
      </c>
      <c r="E13" s="14">
        <f t="shared" si="0"/>
        <v>13.208759510385445</v>
      </c>
      <c r="F13" s="5" t="s">
        <v>186</v>
      </c>
    </row>
    <row r="14" spans="1:6" x14ac:dyDescent="0.25">
      <c r="A14" s="3" t="s">
        <v>51</v>
      </c>
      <c r="B14" s="4" t="s">
        <v>6</v>
      </c>
      <c r="C14" s="14">
        <v>0</v>
      </c>
      <c r="D14" s="14">
        <v>48.9</v>
      </c>
      <c r="E14" s="14">
        <v>0</v>
      </c>
      <c r="F14" s="4"/>
    </row>
    <row r="15" spans="1:6" x14ac:dyDescent="0.25">
      <c r="A15" s="3" t="s">
        <v>52</v>
      </c>
      <c r="B15" s="4" t="s">
        <v>7</v>
      </c>
      <c r="C15" s="14">
        <v>19663</v>
      </c>
      <c r="D15" s="14">
        <v>8242</v>
      </c>
      <c r="E15" s="14">
        <f t="shared" si="0"/>
        <v>41.91628947769923</v>
      </c>
      <c r="F15" s="4"/>
    </row>
    <row r="16" spans="1:6" ht="28.5" customHeight="1" x14ac:dyDescent="0.25">
      <c r="A16" s="3" t="s">
        <v>53</v>
      </c>
      <c r="B16" s="5" t="s">
        <v>8</v>
      </c>
      <c r="C16" s="14">
        <v>49676</v>
      </c>
      <c r="D16" s="14">
        <v>23582.2</v>
      </c>
      <c r="E16" s="14">
        <f t="shared" si="0"/>
        <v>47.472018681053221</v>
      </c>
      <c r="F16" s="4"/>
    </row>
    <row r="17" spans="1:6" x14ac:dyDescent="0.25">
      <c r="A17" s="3" t="s">
        <v>54</v>
      </c>
      <c r="B17" s="1" t="s">
        <v>9</v>
      </c>
      <c r="C17" s="13">
        <f>C18+C19+C20</f>
        <v>315376</v>
      </c>
      <c r="D17" s="13">
        <f>D18+D19+D20</f>
        <v>56350.7</v>
      </c>
      <c r="E17" s="13">
        <f t="shared" si="0"/>
        <v>17.867783217492768</v>
      </c>
      <c r="F17" s="4"/>
    </row>
    <row r="18" spans="1:6" ht="38.25" x14ac:dyDescent="0.25">
      <c r="A18" s="3" t="s">
        <v>55</v>
      </c>
      <c r="B18" s="5" t="s">
        <v>89</v>
      </c>
      <c r="C18" s="14">
        <v>100559</v>
      </c>
      <c r="D18" s="14">
        <v>9359</v>
      </c>
      <c r="E18" s="14">
        <f t="shared" si="0"/>
        <v>9.3069740152547258</v>
      </c>
      <c r="F18" s="4" t="s">
        <v>185</v>
      </c>
    </row>
    <row r="19" spans="1:6" x14ac:dyDescent="0.25">
      <c r="A19" s="3" t="s">
        <v>56</v>
      </c>
      <c r="B19" s="4" t="s">
        <v>83</v>
      </c>
      <c r="C19" s="14">
        <v>148284</v>
      </c>
      <c r="D19" s="14">
        <v>37405.9</v>
      </c>
      <c r="E19" s="14">
        <f t="shared" si="0"/>
        <v>25.225850395187617</v>
      </c>
      <c r="F19" s="5"/>
    </row>
    <row r="20" spans="1:6" ht="24.75" customHeight="1" x14ac:dyDescent="0.25">
      <c r="A20" s="3" t="s">
        <v>57</v>
      </c>
      <c r="B20" s="4" t="s">
        <v>84</v>
      </c>
      <c r="C20" s="14">
        <v>66533</v>
      </c>
      <c r="D20" s="14">
        <v>9585.7999999999993</v>
      </c>
      <c r="E20" s="14">
        <f t="shared" si="0"/>
        <v>14.407587212360781</v>
      </c>
      <c r="F20" s="5" t="s">
        <v>152</v>
      </c>
    </row>
    <row r="21" spans="1:6" ht="27" customHeight="1" x14ac:dyDescent="0.25">
      <c r="A21" s="3" t="s">
        <v>58</v>
      </c>
      <c r="B21" s="2" t="s">
        <v>10</v>
      </c>
      <c r="C21" s="13">
        <f>C22</f>
        <v>9110</v>
      </c>
      <c r="D21" s="13">
        <f>D22</f>
        <v>858.9</v>
      </c>
      <c r="E21" s="13">
        <f t="shared" si="0"/>
        <v>9.4281009879253563</v>
      </c>
      <c r="F21" s="4"/>
    </row>
    <row r="22" spans="1:6" ht="24" customHeight="1" x14ac:dyDescent="0.25">
      <c r="A22" s="3" t="s">
        <v>59</v>
      </c>
      <c r="B22" s="4" t="s">
        <v>85</v>
      </c>
      <c r="C22" s="14">
        <v>9110</v>
      </c>
      <c r="D22" s="14">
        <v>858.9</v>
      </c>
      <c r="E22" s="14">
        <f t="shared" si="0"/>
        <v>9.4281009879253563</v>
      </c>
      <c r="F22" s="5" t="s">
        <v>170</v>
      </c>
    </row>
    <row r="23" spans="1:6" ht="36.75" customHeight="1" x14ac:dyDescent="0.25">
      <c r="A23" s="3" t="s">
        <v>60</v>
      </c>
      <c r="B23" s="1" t="s">
        <v>11</v>
      </c>
      <c r="C23" s="13">
        <v>167686</v>
      </c>
      <c r="D23" s="13">
        <v>19746.599999999999</v>
      </c>
      <c r="E23" s="13">
        <f t="shared" si="0"/>
        <v>11.77593836098422</v>
      </c>
      <c r="F23" s="56" t="s">
        <v>187</v>
      </c>
    </row>
    <row r="24" spans="1:6" ht="14.25" customHeight="1" x14ac:dyDescent="0.25">
      <c r="A24" s="3" t="s">
        <v>61</v>
      </c>
      <c r="B24" s="2" t="s">
        <v>25</v>
      </c>
      <c r="C24" s="13">
        <v>0</v>
      </c>
      <c r="D24" s="13">
        <v>0</v>
      </c>
      <c r="E24" s="13" t="s">
        <v>33</v>
      </c>
      <c r="F24" s="4"/>
    </row>
    <row r="25" spans="1:6" x14ac:dyDescent="0.25">
      <c r="A25" s="3"/>
      <c r="B25" s="1" t="s">
        <v>12</v>
      </c>
      <c r="C25" s="13">
        <f>C7+C12+C17+C21+C23+C9+C24</f>
        <v>2684439</v>
      </c>
      <c r="D25" s="13">
        <f>D7+D12+D17+D21+D23+D9+D24</f>
        <v>452199.30000000005</v>
      </c>
      <c r="E25" s="13">
        <f t="shared" ref="E25:E37" si="1">D25/C25*100</f>
        <v>16.845206763871339</v>
      </c>
      <c r="F25" s="4"/>
    </row>
    <row r="26" spans="1:6" ht="24.75" customHeight="1" x14ac:dyDescent="0.25">
      <c r="A26" s="3" t="s">
        <v>62</v>
      </c>
      <c r="B26" s="2" t="s">
        <v>26</v>
      </c>
      <c r="C26" s="13">
        <f>C27+C32+C33+C34</f>
        <v>113693.4</v>
      </c>
      <c r="D26" s="13">
        <f>D27+D32+D33+D34</f>
        <v>22239.3</v>
      </c>
      <c r="E26" s="13">
        <f t="shared" si="1"/>
        <v>19.560766060299013</v>
      </c>
      <c r="F26" s="4"/>
    </row>
    <row r="27" spans="1:6" ht="63.75" x14ac:dyDescent="0.25">
      <c r="A27" s="3" t="s">
        <v>63</v>
      </c>
      <c r="B27" s="5" t="s">
        <v>86</v>
      </c>
      <c r="C27" s="14">
        <f>C28+C29+C30+C31</f>
        <v>96771.7</v>
      </c>
      <c r="D27" s="14">
        <f>D28+D29+D30+D31</f>
        <v>21660.1</v>
      </c>
      <c r="E27" s="14">
        <f t="shared" si="1"/>
        <v>22.382680060389557</v>
      </c>
      <c r="F27" s="4"/>
    </row>
    <row r="28" spans="1:6" ht="53.25" customHeight="1" x14ac:dyDescent="0.25">
      <c r="A28" s="3" t="s">
        <v>64</v>
      </c>
      <c r="B28" s="5" t="s">
        <v>13</v>
      </c>
      <c r="C28" s="14">
        <v>62389.599999999999</v>
      </c>
      <c r="D28" s="14">
        <v>13411.5</v>
      </c>
      <c r="E28" s="14">
        <f t="shared" si="1"/>
        <v>21.496371190070139</v>
      </c>
      <c r="F28" s="5"/>
    </row>
    <row r="29" spans="1:6" ht="51" x14ac:dyDescent="0.25">
      <c r="A29" s="3" t="s">
        <v>65</v>
      </c>
      <c r="B29" s="5" t="s">
        <v>14</v>
      </c>
      <c r="C29" s="14">
        <v>16451.099999999999</v>
      </c>
      <c r="D29" s="14">
        <v>4613</v>
      </c>
      <c r="E29" s="14">
        <f t="shared" si="1"/>
        <v>28.040678130945651</v>
      </c>
      <c r="F29" s="4"/>
    </row>
    <row r="30" spans="1:6" ht="51" x14ac:dyDescent="0.25">
      <c r="A30" s="3" t="s">
        <v>99</v>
      </c>
      <c r="B30" s="5" t="s">
        <v>100</v>
      </c>
      <c r="C30" s="14">
        <v>120.7</v>
      </c>
      <c r="D30" s="14">
        <v>20.100000000000001</v>
      </c>
      <c r="E30" s="14">
        <f t="shared" si="1"/>
        <v>16.652858326429165</v>
      </c>
      <c r="F30" s="5" t="s">
        <v>171</v>
      </c>
    </row>
    <row r="31" spans="1:6" ht="36" customHeight="1" x14ac:dyDescent="0.25">
      <c r="A31" s="3" t="s">
        <v>66</v>
      </c>
      <c r="B31" s="5" t="s">
        <v>31</v>
      </c>
      <c r="C31" s="14">
        <v>17810.3</v>
      </c>
      <c r="D31" s="14">
        <v>3615.5</v>
      </c>
      <c r="E31" s="14">
        <f t="shared" si="1"/>
        <v>20.300051094029861</v>
      </c>
      <c r="F31" s="5"/>
    </row>
    <row r="32" spans="1:6" ht="42.75" customHeight="1" x14ac:dyDescent="0.25">
      <c r="A32" s="3" t="s">
        <v>43</v>
      </c>
      <c r="B32" s="5" t="s">
        <v>87</v>
      </c>
      <c r="C32" s="14">
        <v>756.7</v>
      </c>
      <c r="D32" s="14"/>
      <c r="E32" s="14">
        <f t="shared" si="1"/>
        <v>0</v>
      </c>
      <c r="F32" s="5" t="s">
        <v>188</v>
      </c>
    </row>
    <row r="33" spans="1:6" ht="58.5" customHeight="1" x14ac:dyDescent="0.25">
      <c r="A33" s="3" t="s">
        <v>93</v>
      </c>
      <c r="B33" s="5" t="s">
        <v>94</v>
      </c>
      <c r="C33" s="14">
        <v>2406.1999999999998</v>
      </c>
      <c r="D33" s="14">
        <v>512.20000000000005</v>
      </c>
      <c r="E33" s="14">
        <f t="shared" si="1"/>
        <v>21.286676086775831</v>
      </c>
      <c r="F33" s="5"/>
    </row>
    <row r="34" spans="1:6" ht="79.5" customHeight="1" x14ac:dyDescent="0.25">
      <c r="A34" s="3" t="s">
        <v>115</v>
      </c>
      <c r="B34" s="5" t="s">
        <v>116</v>
      </c>
      <c r="C34" s="14">
        <v>13758.8</v>
      </c>
      <c r="D34" s="14">
        <v>67</v>
      </c>
      <c r="E34" s="14">
        <f>D34/C34*100</f>
        <v>0.48696107218652795</v>
      </c>
      <c r="F34" s="5" t="s">
        <v>153</v>
      </c>
    </row>
    <row r="35" spans="1:6" x14ac:dyDescent="0.25">
      <c r="A35" s="3" t="s">
        <v>67</v>
      </c>
      <c r="B35" s="1" t="s">
        <v>27</v>
      </c>
      <c r="C35" s="13">
        <f>C36</f>
        <v>9467</v>
      </c>
      <c r="D35" s="13">
        <f>D36</f>
        <v>3502.3</v>
      </c>
      <c r="E35" s="13">
        <f t="shared" si="1"/>
        <v>36.994824125911066</v>
      </c>
      <c r="F35" s="4"/>
    </row>
    <row r="36" spans="1:6" ht="26.25" customHeight="1" x14ac:dyDescent="0.25">
      <c r="A36" s="3" t="s">
        <v>68</v>
      </c>
      <c r="B36" s="1" t="s">
        <v>95</v>
      </c>
      <c r="C36" s="14">
        <v>9467</v>
      </c>
      <c r="D36" s="14">
        <v>3502.3</v>
      </c>
      <c r="E36" s="14">
        <f t="shared" si="1"/>
        <v>36.994824125911066</v>
      </c>
      <c r="F36" s="5"/>
    </row>
    <row r="37" spans="1:6" ht="24" customHeight="1" x14ac:dyDescent="0.25">
      <c r="A37" s="3" t="s">
        <v>15</v>
      </c>
      <c r="B37" s="2" t="s">
        <v>28</v>
      </c>
      <c r="C37" s="13">
        <v>6216.3</v>
      </c>
      <c r="D37" s="13">
        <v>5483.6</v>
      </c>
      <c r="E37" s="13">
        <f t="shared" si="1"/>
        <v>88.213245821469371</v>
      </c>
      <c r="F37" s="4"/>
    </row>
    <row r="38" spans="1:6" ht="0.75" hidden="1" customHeight="1" x14ac:dyDescent="0.25">
      <c r="A38" s="3" t="s">
        <v>16</v>
      </c>
      <c r="B38" s="5" t="s">
        <v>17</v>
      </c>
      <c r="C38" s="14"/>
      <c r="D38" s="14">
        <v>731.5</v>
      </c>
      <c r="E38" s="14" t="s">
        <v>33</v>
      </c>
      <c r="F38" s="4"/>
    </row>
    <row r="39" spans="1:6" x14ac:dyDescent="0.25">
      <c r="A39" s="3" t="s">
        <v>69</v>
      </c>
      <c r="B39" s="1" t="s">
        <v>29</v>
      </c>
      <c r="C39" s="13">
        <f>C40+C42+C41+C43</f>
        <v>53797.8</v>
      </c>
      <c r="D39" s="13">
        <f>D40+D42+D41+D43</f>
        <v>23353.5</v>
      </c>
      <c r="E39" s="13">
        <f>D39/C39*100</f>
        <v>43.40976768566744</v>
      </c>
      <c r="F39" s="4"/>
    </row>
    <row r="40" spans="1:6" ht="51" customHeight="1" x14ac:dyDescent="0.25">
      <c r="A40" s="3" t="s">
        <v>70</v>
      </c>
      <c r="B40" s="6" t="s">
        <v>88</v>
      </c>
      <c r="C40" s="14">
        <v>23872.5</v>
      </c>
      <c r="D40" s="14">
        <v>17526.7</v>
      </c>
      <c r="E40" s="14">
        <f>D40/C40*100</f>
        <v>73.417949523510316</v>
      </c>
      <c r="F40" s="5"/>
    </row>
    <row r="41" spans="1:6" ht="29.25" customHeight="1" x14ac:dyDescent="0.25">
      <c r="A41" s="3" t="s">
        <v>118</v>
      </c>
      <c r="B41" s="6" t="s">
        <v>117</v>
      </c>
      <c r="C41" s="14">
        <v>0</v>
      </c>
      <c r="D41" s="14">
        <v>0</v>
      </c>
      <c r="E41" s="14">
        <v>0</v>
      </c>
      <c r="F41" s="5"/>
    </row>
    <row r="42" spans="1:6" ht="38.25" x14ac:dyDescent="0.25">
      <c r="A42" s="3" t="s">
        <v>71</v>
      </c>
      <c r="B42" s="5" t="s">
        <v>90</v>
      </c>
      <c r="C42" s="14">
        <v>29850.3</v>
      </c>
      <c r="D42" s="14">
        <v>5826.8</v>
      </c>
      <c r="E42" s="14">
        <f>D42/C42*100</f>
        <v>19.520071825073789</v>
      </c>
      <c r="F42" s="5" t="s">
        <v>153</v>
      </c>
    </row>
    <row r="43" spans="1:6" ht="28.5" customHeight="1" x14ac:dyDescent="0.25">
      <c r="A43" s="3" t="s">
        <v>168</v>
      </c>
      <c r="B43" s="5" t="s">
        <v>169</v>
      </c>
      <c r="C43" s="14">
        <v>75</v>
      </c>
      <c r="D43" s="14">
        <v>0</v>
      </c>
      <c r="E43" s="14">
        <f>D43/C43*100</f>
        <v>0</v>
      </c>
      <c r="F43" s="5" t="s">
        <v>153</v>
      </c>
    </row>
    <row r="44" spans="1:6" ht="23.25" hidden="1" customHeight="1" x14ac:dyDescent="0.25">
      <c r="A44" s="3" t="s">
        <v>72</v>
      </c>
      <c r="B44" s="1" t="s">
        <v>30</v>
      </c>
      <c r="C44" s="13">
        <f>C45</f>
        <v>0</v>
      </c>
      <c r="D44" s="13">
        <f>D45</f>
        <v>0</v>
      </c>
      <c r="E44" s="13"/>
      <c r="F44" s="4"/>
    </row>
    <row r="45" spans="1:6" ht="39.75" hidden="1" customHeight="1" x14ac:dyDescent="0.25">
      <c r="A45" s="3" t="s">
        <v>73</v>
      </c>
      <c r="B45" s="5" t="s">
        <v>18</v>
      </c>
      <c r="C45" s="14"/>
      <c r="D45" s="14">
        <v>0</v>
      </c>
      <c r="E45" s="14"/>
      <c r="F45" s="4"/>
    </row>
    <row r="46" spans="1:6" x14ac:dyDescent="0.25">
      <c r="A46" s="3" t="s">
        <v>74</v>
      </c>
      <c r="B46" s="1" t="s">
        <v>96</v>
      </c>
      <c r="C46" s="13">
        <v>40310</v>
      </c>
      <c r="D46" s="13">
        <v>5632.5</v>
      </c>
      <c r="E46" s="13">
        <f t="shared" ref="E46:E50" si="2">D46/C46*100</f>
        <v>13.972959563383775</v>
      </c>
      <c r="F46" s="4"/>
    </row>
    <row r="47" spans="1:6" x14ac:dyDescent="0.25">
      <c r="A47" s="3" t="s">
        <v>75</v>
      </c>
      <c r="B47" s="2" t="s">
        <v>97</v>
      </c>
      <c r="C47" s="14">
        <f>C49+C48</f>
        <v>0</v>
      </c>
      <c r="D47" s="13">
        <v>-1.9</v>
      </c>
      <c r="E47" s="14">
        <v>0</v>
      </c>
      <c r="F47" s="4"/>
    </row>
    <row r="48" spans="1:6" hidden="1" x14ac:dyDescent="0.25">
      <c r="A48" s="3" t="s">
        <v>79</v>
      </c>
      <c r="B48" s="5" t="s">
        <v>80</v>
      </c>
      <c r="C48" s="14">
        <v>0</v>
      </c>
      <c r="D48" s="14">
        <v>0</v>
      </c>
      <c r="E48" s="13">
        <v>0</v>
      </c>
      <c r="F48" s="4"/>
    </row>
    <row r="49" spans="1:6" ht="17.25" hidden="1" customHeight="1" x14ac:dyDescent="0.25">
      <c r="A49" s="3" t="s">
        <v>76</v>
      </c>
      <c r="B49" s="5" t="s">
        <v>19</v>
      </c>
      <c r="C49" s="14">
        <v>0</v>
      </c>
      <c r="D49" s="14">
        <v>0</v>
      </c>
      <c r="E49" s="14"/>
      <c r="F49" s="4"/>
    </row>
    <row r="50" spans="1:6" x14ac:dyDescent="0.25">
      <c r="A50" s="3"/>
      <c r="B50" s="1" t="s">
        <v>20</v>
      </c>
      <c r="C50" s="13">
        <f>C47+C46+C44+C39+C35+C26+C37</f>
        <v>223484.5</v>
      </c>
      <c r="D50" s="13">
        <f>D47+D46+D44+D39+D35+D26+D37</f>
        <v>60209.299999999996</v>
      </c>
      <c r="E50" s="13">
        <f t="shared" si="2"/>
        <v>26.941152518407314</v>
      </c>
      <c r="F50" s="4"/>
    </row>
    <row r="51" spans="1:6" x14ac:dyDescent="0.25">
      <c r="A51" s="24" t="s">
        <v>21</v>
      </c>
      <c r="B51" s="1" t="s">
        <v>22</v>
      </c>
      <c r="C51" s="13">
        <f>C52+C89+C86</f>
        <v>3887852.6</v>
      </c>
      <c r="D51" s="13">
        <f>D52+D89+D86</f>
        <v>1022540.8999999999</v>
      </c>
      <c r="E51" s="25">
        <f t="shared" ref="E51:E56" si="3">D51/C51*100</f>
        <v>26.300917375314071</v>
      </c>
      <c r="F51" s="4"/>
    </row>
    <row r="52" spans="1:6" ht="27" customHeight="1" x14ac:dyDescent="0.25">
      <c r="A52" s="24" t="s">
        <v>23</v>
      </c>
      <c r="B52" s="2" t="s">
        <v>24</v>
      </c>
      <c r="C52" s="13">
        <f>C55+C75+C80+C53</f>
        <v>3887852.6</v>
      </c>
      <c r="D52" s="13">
        <f>D55+D75+D80+D53</f>
        <v>1055172.3999999999</v>
      </c>
      <c r="E52" s="25">
        <f t="shared" si="3"/>
        <v>27.140236746629743</v>
      </c>
      <c r="F52" s="1"/>
    </row>
    <row r="53" spans="1:6" hidden="1" x14ac:dyDescent="0.25">
      <c r="A53" s="26" t="s">
        <v>108</v>
      </c>
      <c r="B53" s="27" t="s">
        <v>109</v>
      </c>
      <c r="C53" s="28">
        <f>SUM(C54:C54)</f>
        <v>0</v>
      </c>
      <c r="D53" s="28">
        <f>SUM(D54:D54)</f>
        <v>0</v>
      </c>
      <c r="E53" s="25" t="e">
        <f t="shared" si="3"/>
        <v>#DIV/0!</v>
      </c>
      <c r="F53" s="4"/>
    </row>
    <row r="54" spans="1:6" s="16" customFormat="1" ht="25.5" hidden="1" x14ac:dyDescent="0.25">
      <c r="A54" s="29" t="s">
        <v>154</v>
      </c>
      <c r="B54" s="30" t="s">
        <v>110</v>
      </c>
      <c r="C54" s="31"/>
      <c r="D54" s="31"/>
      <c r="E54" s="14" t="e">
        <f t="shared" si="3"/>
        <v>#DIV/0!</v>
      </c>
      <c r="F54" s="5"/>
    </row>
    <row r="55" spans="1:6" s="18" customFormat="1" ht="25.5" x14ac:dyDescent="0.25">
      <c r="A55" s="32" t="s">
        <v>120</v>
      </c>
      <c r="B55" s="33" t="s">
        <v>77</v>
      </c>
      <c r="C55" s="34">
        <f>SUM(C56:C74)</f>
        <v>2014571.6</v>
      </c>
      <c r="D55" s="34">
        <f>SUM(D56:D74)</f>
        <v>514835.69999999995</v>
      </c>
      <c r="E55" s="13">
        <f t="shared" si="3"/>
        <v>25.555592067315946</v>
      </c>
      <c r="F55" s="2"/>
    </row>
    <row r="56" spans="1:6" s="18" customFormat="1" ht="25.5" hidden="1" x14ac:dyDescent="0.25">
      <c r="A56" s="29" t="s">
        <v>155</v>
      </c>
      <c r="B56" s="30" t="s">
        <v>156</v>
      </c>
      <c r="C56" s="57"/>
      <c r="D56" s="57"/>
      <c r="E56" s="14" t="e">
        <f t="shared" si="3"/>
        <v>#DIV/0!</v>
      </c>
      <c r="F56" s="2"/>
    </row>
    <row r="57" spans="1:6" s="16" customFormat="1" ht="57" hidden="1" customHeight="1" x14ac:dyDescent="0.25">
      <c r="A57" s="29" t="s">
        <v>158</v>
      </c>
      <c r="B57" s="30" t="s">
        <v>157</v>
      </c>
      <c r="C57" s="57"/>
      <c r="D57" s="57"/>
      <c r="E57" s="14" t="e">
        <f t="shared" ref="E57:E59" si="4">D57/C57*100</f>
        <v>#DIV/0!</v>
      </c>
      <c r="F57" s="5"/>
    </row>
    <row r="58" spans="1:6" s="16" customFormat="1" ht="76.5" hidden="1" x14ac:dyDescent="0.25">
      <c r="A58" s="29" t="s">
        <v>174</v>
      </c>
      <c r="B58" s="30" t="s">
        <v>173</v>
      </c>
      <c r="C58" s="57"/>
      <c r="D58" s="57"/>
      <c r="E58" s="14" t="e">
        <f t="shared" si="4"/>
        <v>#DIV/0!</v>
      </c>
      <c r="F58" s="5" t="s">
        <v>149</v>
      </c>
    </row>
    <row r="59" spans="1:6" s="16" customFormat="1" ht="63.75" x14ac:dyDescent="0.25">
      <c r="A59" s="29" t="s">
        <v>176</v>
      </c>
      <c r="B59" s="30" t="s">
        <v>175</v>
      </c>
      <c r="C59" s="31">
        <v>28242</v>
      </c>
      <c r="D59" s="31">
        <v>0</v>
      </c>
      <c r="E59" s="14">
        <f t="shared" si="4"/>
        <v>0</v>
      </c>
      <c r="F59" s="5" t="s">
        <v>149</v>
      </c>
    </row>
    <row r="60" spans="1:6" s="16" customFormat="1" ht="81.75" hidden="1" customHeight="1" x14ac:dyDescent="0.25">
      <c r="A60" s="29" t="s">
        <v>121</v>
      </c>
      <c r="B60" s="30" t="s">
        <v>111</v>
      </c>
      <c r="C60" s="57"/>
      <c r="D60" s="57"/>
      <c r="E60" s="14" t="e">
        <f>D60/C60*100</f>
        <v>#DIV/0!</v>
      </c>
      <c r="F60" s="5"/>
    </row>
    <row r="61" spans="1:6" s="16" customFormat="1" ht="38.25" x14ac:dyDescent="0.25">
      <c r="A61" s="29" t="s">
        <v>190</v>
      </c>
      <c r="B61" s="58" t="s">
        <v>199</v>
      </c>
      <c r="C61" s="31">
        <v>119723.3</v>
      </c>
      <c r="D61" s="31">
        <v>0</v>
      </c>
      <c r="E61" s="14">
        <f>D61/C61*100</f>
        <v>0</v>
      </c>
      <c r="F61" s="5" t="s">
        <v>149</v>
      </c>
    </row>
    <row r="62" spans="1:6" s="16" customFormat="1" ht="55.5" customHeight="1" x14ac:dyDescent="0.25">
      <c r="A62" s="29" t="s">
        <v>160</v>
      </c>
      <c r="B62" s="30" t="s">
        <v>159</v>
      </c>
      <c r="C62" s="31">
        <v>5652.9</v>
      </c>
      <c r="D62" s="31">
        <v>1749.1</v>
      </c>
      <c r="E62" s="14">
        <f t="shared" ref="E62" si="5">D62/C62*100</f>
        <v>30.941640573864742</v>
      </c>
      <c r="F62" s="5"/>
    </row>
    <row r="63" spans="1:6" s="16" customFormat="1" ht="54" hidden="1" customHeight="1" x14ac:dyDescent="0.25">
      <c r="A63" s="29" t="s">
        <v>178</v>
      </c>
      <c r="B63" s="30" t="s">
        <v>177</v>
      </c>
      <c r="C63" s="57"/>
      <c r="D63" s="57"/>
      <c r="E63" s="14" t="e">
        <f t="shared" ref="E63:E74" si="6">D63/C63*100</f>
        <v>#DIV/0!</v>
      </c>
      <c r="F63" s="5" t="s">
        <v>149</v>
      </c>
    </row>
    <row r="64" spans="1:6" s="16" customFormat="1" ht="51" x14ac:dyDescent="0.25">
      <c r="A64" s="29" t="s">
        <v>124</v>
      </c>
      <c r="B64" s="30" t="s">
        <v>200</v>
      </c>
      <c r="C64" s="31">
        <v>100352.7</v>
      </c>
      <c r="D64" s="31">
        <v>31889.7</v>
      </c>
      <c r="E64" s="14">
        <f t="shared" si="6"/>
        <v>31.77762033308521</v>
      </c>
      <c r="F64" s="5" t="s">
        <v>149</v>
      </c>
    </row>
    <row r="65" spans="1:6" s="16" customFormat="1" ht="51" x14ac:dyDescent="0.25">
      <c r="A65" s="29" t="s">
        <v>191</v>
      </c>
      <c r="B65" s="58" t="s">
        <v>192</v>
      </c>
      <c r="C65" s="31">
        <v>59999.9</v>
      </c>
      <c r="D65" s="31">
        <v>15000</v>
      </c>
      <c r="E65" s="14">
        <f t="shared" si="6"/>
        <v>25.000041666736113</v>
      </c>
      <c r="F65" s="5"/>
    </row>
    <row r="66" spans="1:6" s="16" customFormat="1" ht="51" x14ac:dyDescent="0.25">
      <c r="A66" s="29" t="s">
        <v>180</v>
      </c>
      <c r="B66" s="30" t="s">
        <v>179</v>
      </c>
      <c r="C66" s="31">
        <v>104167.8</v>
      </c>
      <c r="D66" s="31">
        <v>0</v>
      </c>
      <c r="E66" s="14">
        <f t="shared" si="6"/>
        <v>0</v>
      </c>
      <c r="F66" s="5" t="s">
        <v>149</v>
      </c>
    </row>
    <row r="67" spans="1:6" s="16" customFormat="1" ht="47.25" customHeight="1" x14ac:dyDescent="0.25">
      <c r="A67" s="29" t="s">
        <v>123</v>
      </c>
      <c r="B67" s="30" t="s">
        <v>122</v>
      </c>
      <c r="C67" s="31">
        <v>616.4</v>
      </c>
      <c r="D67" s="31">
        <v>616.4</v>
      </c>
      <c r="E67" s="14">
        <f t="shared" si="6"/>
        <v>100</v>
      </c>
      <c r="F67" s="5"/>
    </row>
    <row r="68" spans="1:6" s="16" customFormat="1" ht="38.25" x14ac:dyDescent="0.25">
      <c r="A68" s="29" t="s">
        <v>125</v>
      </c>
      <c r="B68" s="30" t="s">
        <v>128</v>
      </c>
      <c r="C68" s="31">
        <v>25589.200000000001</v>
      </c>
      <c r="D68" s="31">
        <v>0</v>
      </c>
      <c r="E68" s="14">
        <f t="shared" si="6"/>
        <v>0</v>
      </c>
      <c r="F68" s="5" t="s">
        <v>149</v>
      </c>
    </row>
    <row r="69" spans="1:6" s="16" customFormat="1" ht="25.5" hidden="1" x14ac:dyDescent="0.25">
      <c r="A69" s="29" t="s">
        <v>162</v>
      </c>
      <c r="B69" s="30" t="s">
        <v>161</v>
      </c>
      <c r="C69" s="57"/>
      <c r="D69" s="57"/>
      <c r="E69" s="14" t="e">
        <f t="shared" si="6"/>
        <v>#DIV/0!</v>
      </c>
      <c r="F69" s="5"/>
    </row>
    <row r="70" spans="1:6" s="16" customFormat="1" ht="38.25" hidden="1" x14ac:dyDescent="0.25">
      <c r="A70" s="29" t="s">
        <v>163</v>
      </c>
      <c r="B70" s="30" t="s">
        <v>164</v>
      </c>
      <c r="C70" s="57"/>
      <c r="D70" s="57"/>
      <c r="E70" s="14" t="e">
        <f t="shared" si="6"/>
        <v>#DIV/0!</v>
      </c>
      <c r="F70" s="5" t="s">
        <v>149</v>
      </c>
    </row>
    <row r="71" spans="1:6" s="16" customFormat="1" ht="23.25" customHeight="1" x14ac:dyDescent="0.25">
      <c r="A71" s="29" t="s">
        <v>126</v>
      </c>
      <c r="B71" s="30" t="s">
        <v>127</v>
      </c>
      <c r="C71" s="31">
        <v>420.7</v>
      </c>
      <c r="D71" s="31">
        <v>370.1</v>
      </c>
      <c r="E71" s="14">
        <f t="shared" si="6"/>
        <v>87.972426907535066</v>
      </c>
      <c r="F71" s="5"/>
    </row>
    <row r="72" spans="1:6" s="16" customFormat="1" ht="25.5" x14ac:dyDescent="0.25">
      <c r="A72" s="29" t="s">
        <v>129</v>
      </c>
      <c r="B72" s="30" t="s">
        <v>101</v>
      </c>
      <c r="C72" s="31">
        <v>283023.40000000002</v>
      </c>
      <c r="D72" s="31">
        <v>115132.8</v>
      </c>
      <c r="E72" s="14">
        <f t="shared" si="6"/>
        <v>40.679604583931926</v>
      </c>
      <c r="F72" s="5"/>
    </row>
    <row r="73" spans="1:6" s="16" customFormat="1" ht="25.5" x14ac:dyDescent="0.25">
      <c r="A73" s="29" t="s">
        <v>130</v>
      </c>
      <c r="B73" s="30" t="s">
        <v>131</v>
      </c>
      <c r="C73" s="31">
        <v>357600.3</v>
      </c>
      <c r="D73" s="31">
        <v>149100</v>
      </c>
      <c r="E73" s="14">
        <f t="shared" si="6"/>
        <v>41.694595893795395</v>
      </c>
      <c r="F73" s="5"/>
    </row>
    <row r="74" spans="1:6" s="16" customFormat="1" ht="12.75" x14ac:dyDescent="0.25">
      <c r="A74" s="29" t="s">
        <v>132</v>
      </c>
      <c r="B74" s="30" t="s">
        <v>102</v>
      </c>
      <c r="C74" s="31">
        <v>929183</v>
      </c>
      <c r="D74" s="31">
        <v>200977.6</v>
      </c>
      <c r="E74" s="14">
        <f t="shared" si="6"/>
        <v>21.629496019621538</v>
      </c>
      <c r="F74" s="5"/>
    </row>
    <row r="75" spans="1:6" s="18" customFormat="1" ht="12.75" x14ac:dyDescent="0.25">
      <c r="A75" s="32" t="s">
        <v>137</v>
      </c>
      <c r="B75" s="33" t="s">
        <v>78</v>
      </c>
      <c r="C75" s="34">
        <f>SUM(C76:C79)</f>
        <v>1792210.4</v>
      </c>
      <c r="D75" s="34">
        <f>SUM(D76:D79)</f>
        <v>520624.2</v>
      </c>
      <c r="E75" s="13">
        <f t="shared" ref="E75:E85" si="7">D75/C75*100</f>
        <v>29.049279035541815</v>
      </c>
      <c r="F75" s="2"/>
    </row>
    <row r="76" spans="1:6" s="18" customFormat="1" ht="25.5" x14ac:dyDescent="0.25">
      <c r="A76" s="29" t="s">
        <v>133</v>
      </c>
      <c r="B76" s="30" t="s">
        <v>103</v>
      </c>
      <c r="C76" s="31">
        <v>1660102.5</v>
      </c>
      <c r="D76" s="31">
        <v>463342.9</v>
      </c>
      <c r="E76" s="14">
        <f t="shared" si="7"/>
        <v>27.91049950228977</v>
      </c>
      <c r="F76" s="5"/>
    </row>
    <row r="77" spans="1:6" s="18" customFormat="1" ht="38.25" hidden="1" x14ac:dyDescent="0.25">
      <c r="A77" s="29" t="s">
        <v>134</v>
      </c>
      <c r="B77" s="30" t="s">
        <v>104</v>
      </c>
      <c r="C77" s="57"/>
      <c r="D77" s="57"/>
      <c r="E77" s="35" t="e">
        <f t="shared" si="7"/>
        <v>#DIV/0!</v>
      </c>
      <c r="F77" s="5" t="s">
        <v>98</v>
      </c>
    </row>
    <row r="78" spans="1:6" s="18" customFormat="1" ht="51" x14ac:dyDescent="0.25">
      <c r="A78" s="29" t="s">
        <v>135</v>
      </c>
      <c r="B78" s="30" t="s">
        <v>112</v>
      </c>
      <c r="C78" s="31">
        <v>1907</v>
      </c>
      <c r="D78" s="31">
        <v>0</v>
      </c>
      <c r="E78" s="35">
        <f t="shared" si="7"/>
        <v>0</v>
      </c>
      <c r="F78" s="5" t="s">
        <v>98</v>
      </c>
    </row>
    <row r="79" spans="1:6" s="18" customFormat="1" ht="51" x14ac:dyDescent="0.25">
      <c r="A79" s="36" t="s">
        <v>136</v>
      </c>
      <c r="B79" s="30" t="s">
        <v>113</v>
      </c>
      <c r="C79" s="31">
        <v>130200.9</v>
      </c>
      <c r="D79" s="31">
        <v>57281.3</v>
      </c>
      <c r="E79" s="35">
        <f t="shared" si="7"/>
        <v>43.99454996086817</v>
      </c>
      <c r="F79" s="5"/>
    </row>
    <row r="80" spans="1:6" s="18" customFormat="1" ht="12.75" x14ac:dyDescent="0.25">
      <c r="A80" s="37" t="s">
        <v>138</v>
      </c>
      <c r="B80" s="33" t="s">
        <v>91</v>
      </c>
      <c r="C80" s="34">
        <f>SUM(C81:C85)</f>
        <v>81070.600000000006</v>
      </c>
      <c r="D80" s="34">
        <f>SUM(D81:D85)</f>
        <v>19712.5</v>
      </c>
      <c r="E80" s="25">
        <f t="shared" si="7"/>
        <v>24.315226481609855</v>
      </c>
      <c r="F80" s="1"/>
    </row>
    <row r="81" spans="1:6" s="18" customFormat="1" ht="114.75" x14ac:dyDescent="0.25">
      <c r="A81" s="38" t="s">
        <v>193</v>
      </c>
      <c r="B81" s="58" t="s">
        <v>194</v>
      </c>
      <c r="C81" s="31">
        <v>1796.8</v>
      </c>
      <c r="D81" s="31">
        <v>451.7</v>
      </c>
      <c r="E81" s="35">
        <f t="shared" si="7"/>
        <v>25.13913624220837</v>
      </c>
      <c r="F81" s="1"/>
    </row>
    <row r="82" spans="1:6" s="18" customFormat="1" ht="93.75" customHeight="1" x14ac:dyDescent="0.25">
      <c r="A82" s="38" t="s">
        <v>139</v>
      </c>
      <c r="B82" s="30" t="s">
        <v>165</v>
      </c>
      <c r="C82" s="31">
        <v>73998.600000000006</v>
      </c>
      <c r="D82" s="31">
        <v>19260.8</v>
      </c>
      <c r="E82" s="35">
        <f t="shared" si="7"/>
        <v>26.028600541091311</v>
      </c>
      <c r="F82" s="5"/>
    </row>
    <row r="83" spans="1:6" s="16" customFormat="1" ht="51" hidden="1" x14ac:dyDescent="0.25">
      <c r="A83" s="38" t="s">
        <v>105</v>
      </c>
      <c r="B83" s="30" t="s">
        <v>114</v>
      </c>
      <c r="C83" s="57"/>
      <c r="D83" s="57"/>
      <c r="E83" s="35" t="e">
        <f t="shared" si="7"/>
        <v>#DIV/0!</v>
      </c>
      <c r="F83" s="4"/>
    </row>
    <row r="84" spans="1:6" s="16" customFormat="1" ht="51" hidden="1" x14ac:dyDescent="0.25">
      <c r="A84" s="38" t="s">
        <v>167</v>
      </c>
      <c r="B84" s="30" t="s">
        <v>166</v>
      </c>
      <c r="C84" s="57"/>
      <c r="D84" s="57"/>
      <c r="E84" s="35" t="e">
        <f t="shared" si="7"/>
        <v>#DIV/0!</v>
      </c>
      <c r="F84" s="4"/>
    </row>
    <row r="85" spans="1:6" s="16" customFormat="1" ht="38.25" x14ac:dyDescent="0.25">
      <c r="A85" s="38" t="s">
        <v>140</v>
      </c>
      <c r="B85" s="30" t="s">
        <v>106</v>
      </c>
      <c r="C85" s="31">
        <v>5275.2</v>
      </c>
      <c r="D85" s="31">
        <v>0</v>
      </c>
      <c r="E85" s="35">
        <f t="shared" si="7"/>
        <v>0</v>
      </c>
      <c r="F85" s="5" t="s">
        <v>149</v>
      </c>
    </row>
    <row r="86" spans="1:6" s="19" customFormat="1" ht="76.5" x14ac:dyDescent="0.25">
      <c r="A86" s="39" t="s">
        <v>39</v>
      </c>
      <c r="B86" s="40" t="s">
        <v>36</v>
      </c>
      <c r="C86" s="41"/>
      <c r="D86" s="41">
        <f>D87+D88</f>
        <v>10583.9</v>
      </c>
      <c r="E86" s="42"/>
      <c r="F86" s="43"/>
    </row>
    <row r="87" spans="1:6" ht="25.5" x14ac:dyDescent="0.25">
      <c r="A87" s="38" t="s">
        <v>141</v>
      </c>
      <c r="B87" s="30" t="s">
        <v>40</v>
      </c>
      <c r="C87" s="31"/>
      <c r="D87" s="31">
        <v>10583.9</v>
      </c>
      <c r="E87" s="35"/>
      <c r="F87" s="5"/>
    </row>
    <row r="88" spans="1:6" ht="25.5" hidden="1" x14ac:dyDescent="0.25">
      <c r="A88" s="38" t="s">
        <v>143</v>
      </c>
      <c r="B88" s="30" t="s">
        <v>142</v>
      </c>
      <c r="C88" s="57"/>
      <c r="D88" s="57"/>
      <c r="E88" s="35"/>
      <c r="F88" s="5"/>
    </row>
    <row r="89" spans="1:6" s="19" customFormat="1" ht="38.25" x14ac:dyDescent="0.25">
      <c r="A89" s="44" t="s">
        <v>41</v>
      </c>
      <c r="B89" s="27" t="s">
        <v>37</v>
      </c>
      <c r="C89" s="45"/>
      <c r="D89" s="45">
        <f>D90</f>
        <v>-43215.4</v>
      </c>
      <c r="E89" s="25"/>
      <c r="F89" s="1"/>
    </row>
    <row r="90" spans="1:6" s="19" customFormat="1" ht="38.25" x14ac:dyDescent="0.25">
      <c r="A90" s="46" t="s">
        <v>144</v>
      </c>
      <c r="B90" s="47" t="s">
        <v>38</v>
      </c>
      <c r="C90" s="48"/>
      <c r="D90" s="48">
        <f>SUM(D91:D95)</f>
        <v>-43215.4</v>
      </c>
      <c r="E90" s="49"/>
      <c r="F90" s="60"/>
    </row>
    <row r="91" spans="1:6" s="19" customFormat="1" ht="51" x14ac:dyDescent="0.25">
      <c r="A91" s="50" t="s">
        <v>195</v>
      </c>
      <c r="B91" s="59" t="s">
        <v>196</v>
      </c>
      <c r="C91" s="48"/>
      <c r="D91" s="48">
        <v>-317.5</v>
      </c>
      <c r="E91" s="49"/>
      <c r="F91" s="65" t="s">
        <v>181</v>
      </c>
    </row>
    <row r="92" spans="1:6" s="19" customFormat="1" ht="51" x14ac:dyDescent="0.25">
      <c r="A92" s="50" t="s">
        <v>146</v>
      </c>
      <c r="B92" s="51" t="s">
        <v>147</v>
      </c>
      <c r="C92" s="31"/>
      <c r="D92" s="31">
        <v>-4981.3999999999996</v>
      </c>
      <c r="E92" s="35"/>
      <c r="F92" s="65"/>
    </row>
    <row r="93" spans="1:6" s="19" customFormat="1" ht="114.75" x14ac:dyDescent="0.25">
      <c r="A93" s="50" t="s">
        <v>197</v>
      </c>
      <c r="B93" s="51" t="s">
        <v>198</v>
      </c>
      <c r="C93" s="31"/>
      <c r="D93" s="31">
        <v>-36.6</v>
      </c>
      <c r="E93" s="35"/>
      <c r="F93" s="65"/>
    </row>
    <row r="94" spans="1:6" s="19" customFormat="1" ht="89.25" x14ac:dyDescent="0.25">
      <c r="A94" s="50" t="s">
        <v>148</v>
      </c>
      <c r="B94" s="51" t="s">
        <v>172</v>
      </c>
      <c r="C94" s="31"/>
      <c r="D94" s="31">
        <v>-994.8</v>
      </c>
      <c r="E94" s="35"/>
      <c r="F94" s="65"/>
    </row>
    <row r="95" spans="1:6" ht="38.25" x14ac:dyDescent="0.25">
      <c r="A95" s="52" t="s">
        <v>145</v>
      </c>
      <c r="B95" s="51" t="s">
        <v>107</v>
      </c>
      <c r="C95" s="53"/>
      <c r="D95" s="53">
        <v>-36885.1</v>
      </c>
      <c r="E95" s="35"/>
      <c r="F95" s="66"/>
    </row>
    <row r="96" spans="1:6" s="19" customFormat="1" ht="14.25" x14ac:dyDescent="0.25">
      <c r="A96" s="61" t="s">
        <v>42</v>
      </c>
      <c r="B96" s="62"/>
      <c r="C96" s="54">
        <f>C6+C51</f>
        <v>6795776.0999999996</v>
      </c>
      <c r="D96" s="54">
        <f>D6+D51</f>
        <v>1534949.5</v>
      </c>
      <c r="E96" s="55">
        <f t="shared" ref="E96" si="8">D96/C96*100</f>
        <v>22.586816831708155</v>
      </c>
      <c r="F96" s="1"/>
    </row>
    <row r="99" spans="2:4" x14ac:dyDescent="0.25">
      <c r="B99" s="21" t="s">
        <v>119</v>
      </c>
      <c r="C99" s="22">
        <v>6795776.0999999996</v>
      </c>
      <c r="D99" s="22">
        <v>1534949.5</v>
      </c>
    </row>
    <row r="101" spans="2:4" x14ac:dyDescent="0.25">
      <c r="C101" s="20">
        <f>C99-C96</f>
        <v>0</v>
      </c>
      <c r="D101" s="20">
        <f>D99-D96</f>
        <v>0</v>
      </c>
    </row>
  </sheetData>
  <mergeCells count="4">
    <mergeCell ref="A96:B96"/>
    <mergeCell ref="A3:F3"/>
    <mergeCell ref="A2:F2"/>
    <mergeCell ref="F91:F95"/>
  </mergeCells>
  <pageMargins left="0.39370078740157483" right="0.39370078740157483" top="0.39370078740157483" bottom="0.39370078740157483" header="0.31496062992125984" footer="0.31496062992125984"/>
  <pageSetup paperSize="9" scale="60" orientation="portrait" r:id="rId1"/>
  <rowBreaks count="1" manualBreakCount="1">
    <brk id="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кв 2025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2025-04-23T07:40:46Z</dcterms:modified>
</cp:coreProperties>
</file>